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4955" windowHeight="7680" activeTab="1"/>
  </bookViews>
  <sheets>
    <sheet name="Notes" sheetId="1" r:id="rId1"/>
    <sheet name="Large C&amp;I" sheetId="2" r:id="rId2"/>
  </sheets>
  <definedNames>
    <definedName name="_xlnm.Print_Area" localSheetId="1">'Large C&amp;I'!$A$1:$I$60</definedName>
  </definedNames>
  <calcPr fullCalcOnLoad="1"/>
</workbook>
</file>

<file path=xl/sharedStrings.xml><?xml version="1.0" encoding="utf-8"?>
<sst xmlns="http://schemas.openxmlformats.org/spreadsheetml/2006/main" count="79" uniqueCount="56">
  <si>
    <t>PPL Electric Utilities</t>
  </si>
  <si>
    <t>Company Name</t>
  </si>
  <si>
    <t>Contact Name</t>
  </si>
  <si>
    <t>Phone Number</t>
  </si>
  <si>
    <t>Fax Number</t>
  </si>
  <si>
    <t>Bidder Information:</t>
  </si>
  <si>
    <t>Bid Information:</t>
  </si>
  <si>
    <t>Total
Tranches Supplied</t>
  </si>
  <si>
    <t>* Required Field</t>
  </si>
  <si>
    <t>Tranche Information:</t>
  </si>
  <si>
    <t>Bid Assurance
Collateral Amount</t>
  </si>
  <si>
    <t>Tag Number:</t>
  </si>
  <si>
    <t>Bids</t>
  </si>
  <si>
    <t>Bid Proposal Spreadsheet</t>
  </si>
  <si>
    <t>Notes</t>
  </si>
  <si>
    <t>Instructions:</t>
  </si>
  <si>
    <t>The RFP Bidder must complete the Bid Proposal Spreadsheet as directed in Article 5.</t>
  </si>
  <si>
    <t>Complete/Incomplete:</t>
  </si>
  <si>
    <t>Total Tranches in Solicitation</t>
  </si>
  <si>
    <r>
      <t xml:space="preserve">All required information must be entered in the shaded cells.  The absence of </t>
    </r>
    <r>
      <rPr>
        <b/>
        <u val="single"/>
        <sz val="10"/>
        <color indexed="10"/>
        <rFont val="Times New Roman"/>
        <family val="1"/>
      </rPr>
      <t>any</t>
    </r>
    <r>
      <rPr>
        <b/>
        <sz val="10"/>
        <color indexed="10"/>
        <rFont val="Times New Roman"/>
        <family val="1"/>
      </rPr>
      <t xml:space="preserve"> required information will be deemed a non-conforming bid and will be eliminated from further consideration.</t>
    </r>
  </si>
  <si>
    <t>GS-3</t>
  </si>
  <si>
    <t>LP-4</t>
  </si>
  <si>
    <t>Standby</t>
  </si>
  <si>
    <t>Bid Proposal Submission Window: 12:00 p.m. - 2:00 p.m. EPT</t>
  </si>
  <si>
    <t>Solicitation Load Cap</t>
  </si>
  <si>
    <t>ISP</t>
  </si>
  <si>
    <t>LP-5</t>
  </si>
  <si>
    <t>LP-6</t>
  </si>
  <si>
    <t>LPEP</t>
  </si>
  <si>
    <t>IST</t>
  </si>
  <si>
    <t>ISM</t>
  </si>
  <si>
    <t>Month 1</t>
  </si>
  <si>
    <t>Month 2</t>
  </si>
  <si>
    <t>Month 3</t>
  </si>
  <si>
    <t>Optional Monthly Pricing Service</t>
  </si>
  <si>
    <t>Average Price
(US$/MWh)</t>
  </si>
  <si>
    <t>Appendix 8</t>
  </si>
  <si>
    <t>Optional Monthly Pricing Service RFP Process and Rules</t>
  </si>
  <si>
    <t>GS-3 – Large General Service – Customers with 500 KW and higher peak demand</t>
  </si>
  <si>
    <t xml:space="preserve"> LP-4 – Large General Service (12 KV or Higher) – Customers with 500 KW and higher peak demand</t>
  </si>
  <si>
    <t xml:space="preserve"> IS-P(R) – Interruptible Large General Service (12 KV or Higher) </t>
  </si>
  <si>
    <t xml:space="preserve"> LP-5 – Large General Service (69 KV or Higher) </t>
  </si>
  <si>
    <t xml:space="preserve"> LP-6 – Large General Service (69 KV or Higher) </t>
  </si>
  <si>
    <t xml:space="preserve"> IS-T(R) – Interruptible Large General Service (69 KV or Higher) </t>
  </si>
  <si>
    <t xml:space="preserve"> Interruptible Service by Agreement (R)</t>
  </si>
  <si>
    <t xml:space="preserve"> Rule 6A – Standby Service for Qualifying Facilities applicable to customers in the above listed rate schedules.</t>
  </si>
  <si>
    <r>
      <t>Optional Monthly Pricing  Service Customers are Large Commercial and Industrial customers that have affirmatively elected Optional Monthly Pricing Service under the following rate schedules</t>
    </r>
    <r>
      <rPr>
        <u val="single"/>
        <vertAlign val="superscript"/>
        <sz val="10"/>
        <rFont val="Times New Roman"/>
        <family val="1"/>
      </rPr>
      <t>1</t>
    </r>
    <r>
      <rPr>
        <u val="single"/>
        <sz val="10"/>
        <rFont val="Times New Roman"/>
        <family val="1"/>
      </rPr>
      <t>:</t>
    </r>
  </si>
  <si>
    <t xml:space="preserve"> Power Service to Electric Propulsion2</t>
  </si>
  <si>
    <t xml:space="preserve">(1) Excludes those large commercial and industrial customers that have not opted to receive PPL Electric’s Optional Monthly Pricing Service.
(2) Currently consisting of one customer taking service at a frequency of 25-cycles. However, this RFP will obtain service at a frequency of 60-cycles.  LPEP will only be included in the Large Customer Group if Amtrak requests 60 Hz electricity supply.
</t>
  </si>
  <si>
    <t>Number of months in Tranche</t>
  </si>
  <si>
    <t>Prices
(US$/MWh)</t>
  </si>
  <si>
    <t>Tranche Size (% of Optional Monthly Pricing Service Load)</t>
  </si>
  <si>
    <t>Optional Monthly Pricing Service - 3 Month</t>
  </si>
  <si>
    <t>January 2013 Solicitation</t>
  </si>
  <si>
    <t>Bid Proposal Due Date:  Tuesday, January 22, 2013</t>
  </si>
  <si>
    <t>3-Month Delivery Period:  March 1, 2013 - May 31, 2013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</si>
</sst>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_(* #,##0.0000_);_(* \(#,##0.0000\);_(* &quot;-&quot;??_);_(@_)"/>
    <numFmt numFmtId="167" formatCode="_(* #,##0_);_(* \(#,##0\);_(* &quot;-&quot;??_);_(@_)"/>
    <numFmt numFmtId="168" formatCode="0.0%"/>
    <numFmt numFmtId="169" formatCode="_(* #,##0.000_);_(* \(#,##0.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%"/>
    <numFmt numFmtId="179" formatCode="0.00000%"/>
    <numFmt numFmtId="180" formatCode="[&lt;=9999999]###\-####;\(###\)\ ###\-####"/>
    <numFmt numFmtId="181" formatCode="_(&quot;$&quot;* #,##0.00_);_(&quot;$&quot;* \(#,##0.00\);_(@_)"/>
    <numFmt numFmtId="182" formatCode="_(&quot;$&quot;* #,##0.0_);_(&quot;$&quot;* \(#,##0.0\);_(@_)"/>
    <numFmt numFmtId="183" formatCode="_(&quot;$&quot;* #,##0_);_(&quot;$&quot;* \(#,##0\);_(@_)"/>
    <numFmt numFmtId="184" formatCode="mm/dd/yyyy\ hh:mm"/>
    <numFmt numFmtId="185" formatCode="mmddyyhhmm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$&quot;#,##0"/>
    <numFmt numFmtId="193" formatCode="[$-409]dddd\,\ mmmm\ dd\,\ yyyy"/>
    <numFmt numFmtId="194" formatCode="[$-409]h:mm:ss\ AM/PM"/>
    <numFmt numFmtId="195" formatCode="&quot;$&quot;#,##0.0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inden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9" fontId="5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vertical="center"/>
      <protection/>
    </xf>
    <xf numFmtId="165" fontId="5" fillId="0" borderId="0" xfId="0" applyNumberFormat="1" applyFont="1" applyAlignment="1" applyProtection="1">
      <alignment horizontal="right" vertical="center"/>
      <protection/>
    </xf>
    <xf numFmtId="164" fontId="5" fillId="0" borderId="0" xfId="0" applyNumberFormat="1" applyFont="1" applyAlignment="1" applyProtection="1">
      <alignment/>
      <protection/>
    </xf>
    <xf numFmtId="0" fontId="7" fillId="0" borderId="1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 quotePrefix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wrapText="1"/>
      <protection/>
    </xf>
    <xf numFmtId="2" fontId="5" fillId="33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196" fontId="10" fillId="0" borderId="0" xfId="0" applyNumberFormat="1" applyFont="1" applyAlignment="1" applyProtection="1">
      <alignment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80" fontId="5" fillId="33" borderId="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.57421875" style="6" customWidth="1"/>
    <col min="2" max="2" width="13.7109375" style="6" customWidth="1"/>
    <col min="3" max="3" width="69.00390625" style="6" customWidth="1"/>
    <col min="4" max="16384" width="9.140625" style="6" customWidth="1"/>
  </cols>
  <sheetData>
    <row r="1" spans="1:3" ht="15.75">
      <c r="A1" s="57" t="s">
        <v>0</v>
      </c>
      <c r="B1" s="57"/>
      <c r="C1" s="57"/>
    </row>
    <row r="2" spans="1:3" ht="15.75">
      <c r="A2" s="58" t="s">
        <v>37</v>
      </c>
      <c r="B2" s="58"/>
      <c r="C2" s="58"/>
    </row>
    <row r="3" ht="12.75">
      <c r="B3" s="30"/>
    </row>
    <row r="4" spans="1:3" ht="12.75">
      <c r="A4" s="59" t="s">
        <v>36</v>
      </c>
      <c r="B4" s="59"/>
      <c r="C4" s="59"/>
    </row>
    <row r="5" spans="1:3" ht="12.75">
      <c r="A5" s="60" t="s">
        <v>14</v>
      </c>
      <c r="B5" s="60"/>
      <c r="C5" s="60"/>
    </row>
    <row r="7" spans="2:3" ht="12.75">
      <c r="B7" s="63" t="s">
        <v>15</v>
      </c>
      <c r="C7" s="63"/>
    </row>
    <row r="8" spans="2:3" ht="12.75">
      <c r="B8" s="64" t="s">
        <v>16</v>
      </c>
      <c r="C8" s="64"/>
    </row>
    <row r="9" ht="12.75">
      <c r="B9" s="31"/>
    </row>
    <row r="10" spans="2:3" ht="38.25" customHeight="1">
      <c r="B10" s="65" t="s">
        <v>19</v>
      </c>
      <c r="C10" s="66"/>
    </row>
    <row r="12" spans="1:3" ht="40.5" customHeight="1">
      <c r="A12" s="3"/>
      <c r="B12" s="62" t="s">
        <v>46</v>
      </c>
      <c r="C12" s="62"/>
    </row>
    <row r="13" spans="1:3" ht="12.75">
      <c r="A13" s="3"/>
      <c r="B13" s="32" t="s">
        <v>20</v>
      </c>
      <c r="C13" s="33" t="s">
        <v>38</v>
      </c>
    </row>
    <row r="14" spans="1:3" ht="25.5">
      <c r="A14" s="3"/>
      <c r="B14" s="32" t="s">
        <v>21</v>
      </c>
      <c r="C14" s="33" t="s">
        <v>39</v>
      </c>
    </row>
    <row r="15" spans="1:3" ht="12.75">
      <c r="A15" s="3"/>
      <c r="B15" s="32" t="s">
        <v>25</v>
      </c>
      <c r="C15" s="33" t="s">
        <v>40</v>
      </c>
    </row>
    <row r="16" spans="1:3" ht="12.75">
      <c r="A16" s="3"/>
      <c r="B16" s="32" t="s">
        <v>26</v>
      </c>
      <c r="C16" s="33" t="s">
        <v>41</v>
      </c>
    </row>
    <row r="17" spans="1:3" ht="12.75">
      <c r="A17" s="3"/>
      <c r="B17" s="32" t="s">
        <v>27</v>
      </c>
      <c r="C17" s="33" t="s">
        <v>42</v>
      </c>
    </row>
    <row r="18" spans="1:3" ht="12.75">
      <c r="A18" s="3"/>
      <c r="B18" s="32" t="s">
        <v>28</v>
      </c>
      <c r="C18" s="33" t="s">
        <v>47</v>
      </c>
    </row>
    <row r="19" spans="1:3" ht="12.75">
      <c r="A19" s="3"/>
      <c r="B19" s="32" t="s">
        <v>29</v>
      </c>
      <c r="C19" s="33" t="s">
        <v>43</v>
      </c>
    </row>
    <row r="20" spans="1:3" ht="12.75">
      <c r="A20" s="3"/>
      <c r="B20" s="32" t="s">
        <v>30</v>
      </c>
      <c r="C20" s="33" t="s">
        <v>44</v>
      </c>
    </row>
    <row r="21" spans="1:3" ht="25.5">
      <c r="A21" s="3"/>
      <c r="B21" s="32" t="s">
        <v>22</v>
      </c>
      <c r="C21" s="33" t="s">
        <v>45</v>
      </c>
    </row>
    <row r="22" spans="1:3" ht="12.75">
      <c r="A22" s="40"/>
      <c r="B22" s="39"/>
      <c r="C22" s="33"/>
    </row>
    <row r="23" spans="1:3" ht="99" customHeight="1">
      <c r="A23" s="3"/>
      <c r="B23" s="61" t="s">
        <v>48</v>
      </c>
      <c r="C23" s="61"/>
    </row>
    <row r="24" spans="1:2" ht="12.75">
      <c r="A24" s="40"/>
      <c r="B24" s="39"/>
    </row>
    <row r="25" spans="1:2" ht="12.75">
      <c r="A25" s="3"/>
      <c r="B25" s="39"/>
    </row>
    <row r="26" spans="1:2" ht="12.75">
      <c r="A26" s="3"/>
      <c r="B26" s="39"/>
    </row>
    <row r="27" spans="1:3" ht="12.75">
      <c r="A27" s="40"/>
      <c r="B27" s="39"/>
      <c r="C27" s="33"/>
    </row>
    <row r="28" spans="2:3" ht="12.75">
      <c r="B28" s="16"/>
      <c r="C28" s="33"/>
    </row>
  </sheetData>
  <sheetProtection password="D86F" sheet="1" objects="1" scenarios="1" selectLockedCells="1"/>
  <mergeCells count="9">
    <mergeCell ref="A1:C1"/>
    <mergeCell ref="A2:C2"/>
    <mergeCell ref="A4:C4"/>
    <mergeCell ref="A5:C5"/>
    <mergeCell ref="B23:C23"/>
    <mergeCell ref="B12:C12"/>
    <mergeCell ref="B7:C7"/>
    <mergeCell ref="B8:C8"/>
    <mergeCell ref="B10:C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GridLines="0" tabSelected="1" zoomScalePageLayoutView="0" workbookViewId="0" topLeftCell="A3">
      <selection activeCell="C17" sqref="C17:F17"/>
    </sheetView>
  </sheetViews>
  <sheetFormatPr defaultColWidth="9.140625" defaultRowHeight="12.75"/>
  <cols>
    <col min="1" max="1" width="15.140625" style="3" customWidth="1"/>
    <col min="2" max="2" width="0.9921875" style="3" customWidth="1"/>
    <col min="3" max="3" width="3.00390625" style="3" customWidth="1"/>
    <col min="4" max="4" width="12.57421875" style="3" customWidth="1"/>
    <col min="5" max="5" width="13.7109375" style="3" customWidth="1"/>
    <col min="6" max="6" width="10.421875" style="3" bestFit="1" customWidth="1"/>
    <col min="7" max="7" width="9.7109375" style="7" customWidth="1"/>
    <col min="8" max="9" width="9.7109375" style="35" customWidth="1"/>
    <col min="10" max="10" width="9.140625" style="3" customWidth="1"/>
    <col min="11" max="11" width="5.00390625" style="3" customWidth="1"/>
    <col min="12" max="16384" width="9.140625" style="3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12"/>
    </row>
    <row r="2" spans="1:9" ht="15.75">
      <c r="A2" s="4" t="s">
        <v>37</v>
      </c>
      <c r="B2" s="5"/>
      <c r="C2" s="5"/>
      <c r="D2" s="5"/>
      <c r="E2" s="5"/>
      <c r="F2" s="5"/>
      <c r="G2" s="5"/>
      <c r="H2" s="5"/>
      <c r="I2" s="12"/>
    </row>
    <row r="3" spans="1:9" ht="12.75">
      <c r="A3" s="11"/>
      <c r="B3" s="12"/>
      <c r="C3" s="12"/>
      <c r="D3" s="12"/>
      <c r="E3" s="12"/>
      <c r="F3" s="12"/>
      <c r="G3" s="12"/>
      <c r="H3" s="12"/>
      <c r="I3" s="12"/>
    </row>
    <row r="4" spans="1:9" ht="12.75">
      <c r="A4" s="8" t="s">
        <v>36</v>
      </c>
      <c r="B4" s="9"/>
      <c r="C4" s="9"/>
      <c r="D4" s="9"/>
      <c r="E4" s="9"/>
      <c r="F4" s="9"/>
      <c r="G4" s="9"/>
      <c r="H4" s="12"/>
      <c r="I4" s="12"/>
    </row>
    <row r="5" spans="1:9" ht="12.75">
      <c r="A5" s="11" t="s">
        <v>13</v>
      </c>
      <c r="B5" s="12"/>
      <c r="C5" s="12"/>
      <c r="D5" s="12"/>
      <c r="E5" s="12"/>
      <c r="F5" s="12"/>
      <c r="G5" s="12"/>
      <c r="H5" s="12"/>
      <c r="I5" s="12"/>
    </row>
    <row r="6" spans="1:9" ht="12.75">
      <c r="A6" s="11"/>
      <c r="B6" s="12"/>
      <c r="C6" s="12"/>
      <c r="D6" s="12"/>
      <c r="E6" s="12"/>
      <c r="F6" s="12"/>
      <c r="G6" s="12"/>
      <c r="H6" s="12"/>
      <c r="I6" s="12"/>
    </row>
    <row r="7" spans="1:9" ht="12.75">
      <c r="A7" s="8" t="s">
        <v>53</v>
      </c>
      <c r="B7" s="37"/>
      <c r="C7" s="37"/>
      <c r="D7" s="37"/>
      <c r="E7" s="37"/>
      <c r="F7" s="9"/>
      <c r="G7" s="9"/>
      <c r="H7" s="9"/>
      <c r="I7" s="12"/>
    </row>
    <row r="8" spans="1:9" ht="12.75">
      <c r="A8" s="36" t="s">
        <v>34</v>
      </c>
      <c r="B8" s="37"/>
      <c r="C8" s="37"/>
      <c r="D8" s="37"/>
      <c r="E8" s="37"/>
      <c r="F8" s="9"/>
      <c r="G8" s="9"/>
      <c r="H8" s="12"/>
      <c r="I8" s="12"/>
    </row>
    <row r="9" spans="1:9" ht="12.75">
      <c r="A9" s="11" t="s">
        <v>54</v>
      </c>
      <c r="B9" s="38"/>
      <c r="C9" s="38"/>
      <c r="D9" s="38"/>
      <c r="E9" s="38"/>
      <c r="F9" s="12"/>
      <c r="G9" s="12"/>
      <c r="H9" s="12"/>
      <c r="I9" s="12"/>
    </row>
    <row r="10" spans="1:9" ht="12.75">
      <c r="A10" s="11" t="s">
        <v>23</v>
      </c>
      <c r="B10" s="38"/>
      <c r="C10" s="38"/>
      <c r="D10" s="38"/>
      <c r="E10" s="38"/>
      <c r="F10" s="12"/>
      <c r="G10" s="12"/>
      <c r="H10" s="9"/>
      <c r="I10" s="12"/>
    </row>
    <row r="11" spans="1:9" ht="12.75">
      <c r="A11" s="11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8" t="s">
        <v>52</v>
      </c>
      <c r="B12" s="9"/>
      <c r="C12" s="9"/>
      <c r="D12" s="9"/>
      <c r="E12" s="9"/>
      <c r="F12" s="9"/>
      <c r="G12" s="9"/>
      <c r="H12" s="12"/>
      <c r="I12" s="12"/>
    </row>
    <row r="13" spans="1:9" ht="12.75">
      <c r="A13" s="11" t="s">
        <v>55</v>
      </c>
      <c r="B13" s="12"/>
      <c r="C13" s="12"/>
      <c r="D13" s="12"/>
      <c r="E13" s="12"/>
      <c r="F13" s="12"/>
      <c r="G13" s="12"/>
      <c r="H13" s="12"/>
      <c r="I13" s="12"/>
    </row>
    <row r="14" spans="8:9" ht="12.75">
      <c r="H14" s="3"/>
      <c r="I14" s="3"/>
    </row>
    <row r="15" spans="8:9" ht="12.75">
      <c r="H15" s="3"/>
      <c r="I15" s="13"/>
    </row>
    <row r="16" spans="1:9" ht="12.75">
      <c r="A16" s="14" t="s">
        <v>5</v>
      </c>
      <c r="B16" s="15"/>
      <c r="C16" s="15"/>
      <c r="D16" s="15"/>
      <c r="H16" s="3"/>
      <c r="I16" s="13"/>
    </row>
    <row r="17" spans="1:9" ht="12.75">
      <c r="A17" s="16" t="s">
        <v>1</v>
      </c>
      <c r="B17" s="17"/>
      <c r="C17" s="73"/>
      <c r="D17" s="74"/>
      <c r="E17" s="74"/>
      <c r="F17" s="75"/>
      <c r="G17" s="16" t="s">
        <v>8</v>
      </c>
      <c r="I17" s="13" t="b">
        <f>ISTEXT(C17)</f>
        <v>0</v>
      </c>
    </row>
    <row r="18" spans="1:9" ht="12.75">
      <c r="A18" s="16" t="s">
        <v>2</v>
      </c>
      <c r="B18" s="17"/>
      <c r="C18" s="73"/>
      <c r="D18" s="74"/>
      <c r="E18" s="74"/>
      <c r="F18" s="75"/>
      <c r="G18" s="16" t="s">
        <v>8</v>
      </c>
      <c r="I18" s="13" t="b">
        <f>ISTEXT(C18)</f>
        <v>0</v>
      </c>
    </row>
    <row r="19" spans="1:9" ht="12.75">
      <c r="A19" s="16" t="s">
        <v>3</v>
      </c>
      <c r="B19" s="17"/>
      <c r="C19" s="76"/>
      <c r="D19" s="74"/>
      <c r="E19" s="74"/>
      <c r="F19" s="75"/>
      <c r="G19" s="16" t="s">
        <v>8</v>
      </c>
      <c r="I19" s="13" t="b">
        <f>AND(C19&lt;9999999999,999999999&lt;C19)</f>
        <v>0</v>
      </c>
    </row>
    <row r="20" spans="1:9" ht="12.75">
      <c r="A20" s="16" t="s">
        <v>4</v>
      </c>
      <c r="B20" s="17"/>
      <c r="C20" s="76"/>
      <c r="D20" s="74"/>
      <c r="E20" s="74"/>
      <c r="F20" s="75"/>
      <c r="G20" s="16" t="s">
        <v>8</v>
      </c>
      <c r="I20" s="13" t="b">
        <f>AND(C20&lt;9999999999,999999999&lt;C20)</f>
        <v>0</v>
      </c>
    </row>
    <row r="21" spans="8:9" ht="12.75">
      <c r="H21" s="13"/>
      <c r="I21" s="13"/>
    </row>
    <row r="22" spans="1:10" ht="12.75">
      <c r="A22" s="18" t="s">
        <v>9</v>
      </c>
      <c r="B22" s="19"/>
      <c r="C22" s="19"/>
      <c r="D22" s="19"/>
      <c r="G22" s="21"/>
      <c r="H22" s="13"/>
      <c r="I22" s="13"/>
      <c r="J22" s="13"/>
    </row>
    <row r="23" spans="1:10" ht="3.75" customHeight="1">
      <c r="A23" s="16"/>
      <c r="B23" s="17"/>
      <c r="C23" s="17"/>
      <c r="D23" s="17"/>
      <c r="F23" s="20"/>
      <c r="G23" s="21"/>
      <c r="H23" s="13"/>
      <c r="I23" s="13"/>
      <c r="J23" s="13"/>
    </row>
    <row r="24" spans="1:10" ht="12.75">
      <c r="A24" s="16" t="s">
        <v>24</v>
      </c>
      <c r="B24" s="17"/>
      <c r="C24" s="17"/>
      <c r="D24" s="17"/>
      <c r="F24" s="20">
        <v>0.85</v>
      </c>
      <c r="G24" s="21"/>
      <c r="H24" s="21">
        <v>20</v>
      </c>
      <c r="I24" s="13"/>
      <c r="J24" s="13"/>
    </row>
    <row r="25" spans="1:10" ht="12.75">
      <c r="A25" s="16" t="s">
        <v>18</v>
      </c>
      <c r="B25" s="17"/>
      <c r="C25" s="17"/>
      <c r="D25" s="17"/>
      <c r="F25" s="22">
        <v>20</v>
      </c>
      <c r="G25" s="21"/>
      <c r="H25" s="13"/>
      <c r="I25" s="13"/>
      <c r="J25" s="13"/>
    </row>
    <row r="26" spans="1:10" ht="12.75">
      <c r="A26" s="16" t="s">
        <v>51</v>
      </c>
      <c r="B26" s="17"/>
      <c r="C26" s="17"/>
      <c r="D26" s="17"/>
      <c r="F26" s="23">
        <v>0.05</v>
      </c>
      <c r="G26" s="21"/>
      <c r="H26" s="13"/>
      <c r="I26" s="13"/>
      <c r="J26" s="13"/>
    </row>
    <row r="27" spans="1:10" ht="12.75">
      <c r="A27" s="17" t="s">
        <v>49</v>
      </c>
      <c r="B27" s="17"/>
      <c r="C27" s="17"/>
      <c r="D27" s="17"/>
      <c r="F27" s="22">
        <v>3</v>
      </c>
      <c r="G27" s="21"/>
      <c r="H27" s="13"/>
      <c r="I27" s="13"/>
      <c r="J27" s="13"/>
    </row>
    <row r="28" spans="1:10" ht="12.75">
      <c r="A28" s="17"/>
      <c r="B28" s="17"/>
      <c r="C28" s="17"/>
      <c r="D28" s="17"/>
      <c r="F28" s="22"/>
      <c r="G28" s="21"/>
      <c r="H28" s="13"/>
      <c r="I28" s="13"/>
      <c r="J28" s="13"/>
    </row>
    <row r="29" spans="1:18" ht="12.75">
      <c r="A29" s="14" t="s">
        <v>11</v>
      </c>
      <c r="C29" s="72"/>
      <c r="D29" s="72"/>
      <c r="E29" s="72"/>
      <c r="F29" s="72"/>
      <c r="H29" s="13"/>
      <c r="I29" s="13"/>
      <c r="L29" s="47"/>
      <c r="M29" s="47"/>
      <c r="N29" s="47"/>
      <c r="O29" s="47"/>
      <c r="P29" s="47"/>
      <c r="Q29" s="47"/>
      <c r="R29" s="47"/>
    </row>
    <row r="30" spans="1:18" ht="12.75">
      <c r="A30" s="17"/>
      <c r="B30" s="17"/>
      <c r="C30" s="17"/>
      <c r="D30" s="17"/>
      <c r="F30" s="24"/>
      <c r="H30" s="13"/>
      <c r="I30" s="13"/>
      <c r="L30" s="47"/>
      <c r="M30" s="47"/>
      <c r="N30" s="47"/>
      <c r="O30" s="47"/>
      <c r="P30" s="47"/>
      <c r="Q30" s="47"/>
      <c r="R30" s="47"/>
    </row>
    <row r="31" spans="8:18" ht="12.75">
      <c r="H31" s="13"/>
      <c r="I31" s="13"/>
      <c r="L31" s="47"/>
      <c r="M31" s="50"/>
      <c r="N31" s="50"/>
      <c r="O31" s="50"/>
      <c r="P31" s="50"/>
      <c r="Q31" s="50"/>
      <c r="R31" s="50"/>
    </row>
    <row r="32" spans="1:18" ht="12.75">
      <c r="A32" s="25" t="s">
        <v>6</v>
      </c>
      <c r="B32" s="26"/>
      <c r="C32" s="26"/>
      <c r="D32" s="26"/>
      <c r="H32" s="13"/>
      <c r="I32" s="13"/>
      <c r="L32" s="47"/>
      <c r="M32" s="50"/>
      <c r="N32" s="50"/>
      <c r="O32" s="50"/>
      <c r="P32" s="50"/>
      <c r="Q32" s="50"/>
      <c r="R32" s="50"/>
    </row>
    <row r="33" spans="4:18" s="10" customFormat="1" ht="38.25">
      <c r="D33" s="27" t="s">
        <v>7</v>
      </c>
      <c r="E33" s="27" t="s">
        <v>10</v>
      </c>
      <c r="F33" s="42" t="s">
        <v>35</v>
      </c>
      <c r="G33" s="67" t="s">
        <v>50</v>
      </c>
      <c r="H33" s="68"/>
      <c r="I33" s="69"/>
      <c r="J33" s="29"/>
      <c r="K33" s="29"/>
      <c r="L33" s="48"/>
      <c r="M33" s="51"/>
      <c r="N33" s="51"/>
      <c r="O33" s="51"/>
      <c r="P33" s="51"/>
      <c r="Q33" s="51"/>
      <c r="R33" s="51"/>
    </row>
    <row r="34" spans="3:18" s="10" customFormat="1" ht="12.75">
      <c r="C34" s="41"/>
      <c r="D34" s="27"/>
      <c r="E34" s="27"/>
      <c r="F34" s="27"/>
      <c r="G34" s="27" t="s">
        <v>31</v>
      </c>
      <c r="H34" s="27" t="s">
        <v>32</v>
      </c>
      <c r="I34" s="27" t="s">
        <v>33</v>
      </c>
      <c r="J34" s="28"/>
      <c r="K34" s="28"/>
      <c r="L34" s="49"/>
      <c r="M34" s="52"/>
      <c r="N34" s="52"/>
      <c r="O34" s="51"/>
      <c r="P34" s="51"/>
      <c r="Q34" s="51"/>
      <c r="R34" s="51"/>
    </row>
    <row r="35" spans="3:18" ht="12.75">
      <c r="C35" s="70" t="s">
        <v>12</v>
      </c>
      <c r="D35" s="44">
        <v>1</v>
      </c>
      <c r="E35" s="45">
        <v>500000</v>
      </c>
      <c r="F35" s="46">
        <f aca="true" t="shared" si="0" ref="F35:F51">IF(ISERROR(AVERAGE(G35:I35)),"",AVERAGE(G35:I35))</f>
      </c>
      <c r="G35" s="43"/>
      <c r="H35" s="43"/>
      <c r="I35" s="43"/>
      <c r="J35" s="16" t="s">
        <v>8</v>
      </c>
      <c r="K35" s="16"/>
      <c r="L35" s="54" t="b">
        <f>IF(ISERROR(AND(G35*100=INT(G35*100),G35&gt;=0)),FALSE,AND(G35*100=INT(G35*100),G35&gt;=0))</f>
        <v>1</v>
      </c>
      <c r="M35" s="54" t="b">
        <f>IF(ISERROR(AND(H35*100=INT(H35*100),H35&gt;=0)),FALSE,AND(H35*100=INT(H35*100),H35&gt;=0))</f>
        <v>1</v>
      </c>
      <c r="N35" s="54" t="b">
        <f>IF(ISERROR(AND(I35*100=INT(I35*100),I35&gt;=0)),FALSE,AND(I35*100=INT(I35*100),I35&gt;=0))</f>
        <v>1</v>
      </c>
      <c r="O35" s="54" t="b">
        <f>IF(ISERROR(IF(OR(AND(ISTEXT(G35),ISTEXT(H35),ISTEXT(I35)),AND(ISNUMBER(G35),ISNUMBER(H35),ISNUMBER(I35))),TRUE,FALSE)),FALSE,IF(OR(AND(ISTEXT(G35),ISTEXT(H35),ISTEXT(I35)),AND(ISNUMBER(G35),ISNUMBER(H35),ISNUMBER(I35))),TRUE,FALSE))</f>
        <v>0</v>
      </c>
      <c r="P35" s="54" t="b">
        <f>IF(AND(L35=TRUE,M35=TRUE,N35=TRUE,O35=TRUE),TRUE,FALSE)</f>
        <v>0</v>
      </c>
      <c r="Q35" s="50"/>
      <c r="R35" s="50"/>
    </row>
    <row r="36" spans="3:18" ht="12.75">
      <c r="C36" s="71"/>
      <c r="D36" s="44">
        <v>2</v>
      </c>
      <c r="E36" s="45">
        <v>1000000</v>
      </c>
      <c r="F36" s="46">
        <f t="shared" si="0"/>
      </c>
      <c r="G36" s="43"/>
      <c r="H36" s="43"/>
      <c r="I36" s="43"/>
      <c r="J36" s="16" t="s">
        <v>8</v>
      </c>
      <c r="K36" s="16"/>
      <c r="L36" s="54" t="b">
        <f aca="true" t="shared" si="1" ref="L36:L51">IF(ISTEXT(G36),AND(G36="x",OR(G37="x",ISBLANK(G37))),IF(G35="x",FALSE,AND(G36*100=INT(G36*100),G36&gt;=0)))</f>
        <v>1</v>
      </c>
      <c r="M36" s="54" t="b">
        <f aca="true" t="shared" si="2" ref="M36:M51">IF(ISTEXT(H36),AND(H36="x",OR(H37="x",ISBLANK(H37))),IF(H35="x",FALSE,AND(H36*100=INT(H36*100),H36&gt;=0)))</f>
        <v>1</v>
      </c>
      <c r="N36" s="54" t="b">
        <f aca="true" t="shared" si="3" ref="N36:N51">IF(ISTEXT(I36),AND(I36="x",OR(I37="x",ISBLANK(I37))),IF(I35="x",FALSE,AND(I36*100=INT(I36*100),I36&gt;=0)))</f>
        <v>1</v>
      </c>
      <c r="O36" s="54" t="b">
        <f aca="true" t="shared" si="4" ref="O36:O51">IF(ISERROR(IF(OR(AND(ISTEXT(G36),ISTEXT(H36),ISTEXT(I36)),AND(ISNUMBER(G36),ISNUMBER(H36),ISNUMBER(I36))),TRUE,FALSE)),FALSE,IF(OR(AND(ISTEXT(G36),ISTEXT(H36),ISTEXT(I36)),AND(ISNUMBER(G36),ISNUMBER(H36),ISNUMBER(I36))),TRUE,FALSE))</f>
        <v>0</v>
      </c>
      <c r="P36" s="54" t="b">
        <f aca="true" t="shared" si="5" ref="P36:P51">IF(AND(L36=TRUE,M36=TRUE,N36=TRUE,O36=TRUE),TRUE,FALSE)</f>
        <v>0</v>
      </c>
      <c r="Q36" s="50"/>
      <c r="R36" s="50"/>
    </row>
    <row r="37" spans="3:18" ht="12.75">
      <c r="C37" s="71"/>
      <c r="D37" s="44">
        <v>3</v>
      </c>
      <c r="E37" s="45">
        <v>1500000</v>
      </c>
      <c r="F37" s="46">
        <f t="shared" si="0"/>
      </c>
      <c r="G37" s="43"/>
      <c r="H37" s="43"/>
      <c r="I37" s="43"/>
      <c r="J37" s="16" t="s">
        <v>8</v>
      </c>
      <c r="K37" s="16"/>
      <c r="L37" s="54" t="b">
        <f t="shared" si="1"/>
        <v>1</v>
      </c>
      <c r="M37" s="54" t="b">
        <f t="shared" si="2"/>
        <v>1</v>
      </c>
      <c r="N37" s="54" t="b">
        <f t="shared" si="3"/>
        <v>1</v>
      </c>
      <c r="O37" s="54" t="b">
        <f t="shared" si="4"/>
        <v>0</v>
      </c>
      <c r="P37" s="54" t="b">
        <f t="shared" si="5"/>
        <v>0</v>
      </c>
      <c r="Q37" s="50"/>
      <c r="R37" s="50"/>
    </row>
    <row r="38" spans="3:18" ht="12.75">
      <c r="C38" s="71"/>
      <c r="D38" s="44">
        <v>4</v>
      </c>
      <c r="E38" s="45">
        <v>2000000</v>
      </c>
      <c r="F38" s="46">
        <f t="shared" si="0"/>
      </c>
      <c r="G38" s="43"/>
      <c r="H38" s="43"/>
      <c r="I38" s="43"/>
      <c r="J38" s="16" t="s">
        <v>8</v>
      </c>
      <c r="K38" s="16"/>
      <c r="L38" s="54" t="b">
        <f t="shared" si="1"/>
        <v>1</v>
      </c>
      <c r="M38" s="54" t="b">
        <f t="shared" si="2"/>
        <v>1</v>
      </c>
      <c r="N38" s="54" t="b">
        <f t="shared" si="3"/>
        <v>1</v>
      </c>
      <c r="O38" s="54" t="b">
        <f t="shared" si="4"/>
        <v>0</v>
      </c>
      <c r="P38" s="54" t="b">
        <f t="shared" si="5"/>
        <v>0</v>
      </c>
      <c r="Q38" s="50"/>
      <c r="R38" s="50"/>
    </row>
    <row r="39" spans="3:18" ht="12.75">
      <c r="C39" s="71"/>
      <c r="D39" s="44">
        <v>5</v>
      </c>
      <c r="E39" s="45">
        <v>2500000</v>
      </c>
      <c r="F39" s="46">
        <f t="shared" si="0"/>
      </c>
      <c r="G39" s="43"/>
      <c r="H39" s="43"/>
      <c r="I39" s="43"/>
      <c r="J39" s="16" t="s">
        <v>8</v>
      </c>
      <c r="K39" s="16"/>
      <c r="L39" s="54" t="b">
        <f t="shared" si="1"/>
        <v>1</v>
      </c>
      <c r="M39" s="54" t="b">
        <f t="shared" si="2"/>
        <v>1</v>
      </c>
      <c r="N39" s="54" t="b">
        <f t="shared" si="3"/>
        <v>1</v>
      </c>
      <c r="O39" s="54" t="b">
        <f t="shared" si="4"/>
        <v>0</v>
      </c>
      <c r="P39" s="54" t="b">
        <f t="shared" si="5"/>
        <v>0</v>
      </c>
      <c r="Q39" s="50"/>
      <c r="R39" s="50"/>
    </row>
    <row r="40" spans="3:18" ht="12.75">
      <c r="C40" s="71"/>
      <c r="D40" s="44">
        <v>6</v>
      </c>
      <c r="E40" s="45">
        <v>3000000</v>
      </c>
      <c r="F40" s="46">
        <f t="shared" si="0"/>
      </c>
      <c r="G40" s="43"/>
      <c r="H40" s="43"/>
      <c r="I40" s="43"/>
      <c r="J40" s="16" t="s">
        <v>8</v>
      </c>
      <c r="K40" s="16"/>
      <c r="L40" s="54" t="b">
        <f t="shared" si="1"/>
        <v>1</v>
      </c>
      <c r="M40" s="54" t="b">
        <f t="shared" si="2"/>
        <v>1</v>
      </c>
      <c r="N40" s="54" t="b">
        <f t="shared" si="3"/>
        <v>1</v>
      </c>
      <c r="O40" s="54" t="b">
        <f t="shared" si="4"/>
        <v>0</v>
      </c>
      <c r="P40" s="54" t="b">
        <f t="shared" si="5"/>
        <v>0</v>
      </c>
      <c r="Q40" s="50"/>
      <c r="R40" s="50"/>
    </row>
    <row r="41" spans="3:18" ht="12.75">
      <c r="C41" s="71"/>
      <c r="D41" s="44">
        <v>7</v>
      </c>
      <c r="E41" s="45">
        <v>3500000</v>
      </c>
      <c r="F41" s="46">
        <f t="shared" si="0"/>
      </c>
      <c r="G41" s="43"/>
      <c r="H41" s="43"/>
      <c r="I41" s="43"/>
      <c r="J41" s="16" t="s">
        <v>8</v>
      </c>
      <c r="K41" s="16"/>
      <c r="L41" s="54" t="b">
        <f t="shared" si="1"/>
        <v>1</v>
      </c>
      <c r="M41" s="54" t="b">
        <f t="shared" si="2"/>
        <v>1</v>
      </c>
      <c r="N41" s="54" t="b">
        <f t="shared" si="3"/>
        <v>1</v>
      </c>
      <c r="O41" s="54" t="b">
        <f t="shared" si="4"/>
        <v>0</v>
      </c>
      <c r="P41" s="54" t="b">
        <f t="shared" si="5"/>
        <v>0</v>
      </c>
      <c r="Q41" s="50"/>
      <c r="R41" s="50"/>
    </row>
    <row r="42" spans="3:18" ht="12.75">
      <c r="C42" s="71"/>
      <c r="D42" s="44">
        <v>8</v>
      </c>
      <c r="E42" s="45">
        <v>4000000</v>
      </c>
      <c r="F42" s="46">
        <f t="shared" si="0"/>
      </c>
      <c r="G42" s="43"/>
      <c r="H42" s="43"/>
      <c r="I42" s="43"/>
      <c r="J42" s="16" t="s">
        <v>8</v>
      </c>
      <c r="K42" s="16"/>
      <c r="L42" s="54" t="b">
        <f t="shared" si="1"/>
        <v>1</v>
      </c>
      <c r="M42" s="54" t="b">
        <f t="shared" si="2"/>
        <v>1</v>
      </c>
      <c r="N42" s="54" t="b">
        <f t="shared" si="3"/>
        <v>1</v>
      </c>
      <c r="O42" s="54" t="b">
        <f t="shared" si="4"/>
        <v>0</v>
      </c>
      <c r="P42" s="54" t="b">
        <f t="shared" si="5"/>
        <v>0</v>
      </c>
      <c r="Q42" s="50"/>
      <c r="R42" s="50"/>
    </row>
    <row r="43" spans="3:18" ht="12.75">
      <c r="C43" s="71"/>
      <c r="D43" s="44">
        <v>9</v>
      </c>
      <c r="E43" s="45">
        <v>4500000</v>
      </c>
      <c r="F43" s="46">
        <f t="shared" si="0"/>
      </c>
      <c r="G43" s="43"/>
      <c r="H43" s="43"/>
      <c r="I43" s="43"/>
      <c r="J43" s="16" t="s">
        <v>8</v>
      </c>
      <c r="K43" s="16"/>
      <c r="L43" s="54" t="b">
        <f t="shared" si="1"/>
        <v>1</v>
      </c>
      <c r="M43" s="54" t="b">
        <f t="shared" si="2"/>
        <v>1</v>
      </c>
      <c r="N43" s="54" t="b">
        <f t="shared" si="3"/>
        <v>1</v>
      </c>
      <c r="O43" s="54" t="b">
        <f t="shared" si="4"/>
        <v>0</v>
      </c>
      <c r="P43" s="54" t="b">
        <f t="shared" si="5"/>
        <v>0</v>
      </c>
      <c r="Q43" s="50"/>
      <c r="R43" s="50"/>
    </row>
    <row r="44" spans="3:18" ht="12.75">
      <c r="C44" s="71"/>
      <c r="D44" s="44">
        <v>10</v>
      </c>
      <c r="E44" s="45">
        <v>5000000</v>
      </c>
      <c r="F44" s="46">
        <f t="shared" si="0"/>
      </c>
      <c r="G44" s="43"/>
      <c r="H44" s="43"/>
      <c r="I44" s="43"/>
      <c r="J44" s="16" t="s">
        <v>8</v>
      </c>
      <c r="K44" s="16"/>
      <c r="L44" s="54" t="b">
        <f t="shared" si="1"/>
        <v>1</v>
      </c>
      <c r="M44" s="54" t="b">
        <f t="shared" si="2"/>
        <v>1</v>
      </c>
      <c r="N44" s="54" t="b">
        <f t="shared" si="3"/>
        <v>1</v>
      </c>
      <c r="O44" s="54" t="b">
        <f t="shared" si="4"/>
        <v>0</v>
      </c>
      <c r="P44" s="54" t="b">
        <f t="shared" si="5"/>
        <v>0</v>
      </c>
      <c r="Q44" s="50"/>
      <c r="R44" s="50"/>
    </row>
    <row r="45" spans="3:18" ht="12.75">
      <c r="C45" s="71"/>
      <c r="D45" s="44">
        <v>11</v>
      </c>
      <c r="E45" s="45">
        <v>5500000</v>
      </c>
      <c r="F45" s="46">
        <f t="shared" si="0"/>
      </c>
      <c r="G45" s="43"/>
      <c r="H45" s="43"/>
      <c r="I45" s="43"/>
      <c r="J45" s="16" t="s">
        <v>8</v>
      </c>
      <c r="K45" s="16"/>
      <c r="L45" s="54" t="b">
        <f t="shared" si="1"/>
        <v>1</v>
      </c>
      <c r="M45" s="54" t="b">
        <f t="shared" si="2"/>
        <v>1</v>
      </c>
      <c r="N45" s="54" t="b">
        <f t="shared" si="3"/>
        <v>1</v>
      </c>
      <c r="O45" s="54" t="b">
        <f t="shared" si="4"/>
        <v>0</v>
      </c>
      <c r="P45" s="54" t="b">
        <f t="shared" si="5"/>
        <v>0</v>
      </c>
      <c r="Q45" s="50"/>
      <c r="R45" s="50"/>
    </row>
    <row r="46" spans="3:18" ht="12.75">
      <c r="C46" s="71"/>
      <c r="D46" s="44">
        <v>12</v>
      </c>
      <c r="E46" s="45">
        <v>6000000</v>
      </c>
      <c r="F46" s="46">
        <f t="shared" si="0"/>
      </c>
      <c r="G46" s="43"/>
      <c r="H46" s="43"/>
      <c r="I46" s="43"/>
      <c r="J46" s="16" t="s">
        <v>8</v>
      </c>
      <c r="K46" s="16"/>
      <c r="L46" s="54" t="b">
        <f t="shared" si="1"/>
        <v>1</v>
      </c>
      <c r="M46" s="54" t="b">
        <f t="shared" si="2"/>
        <v>1</v>
      </c>
      <c r="N46" s="54" t="b">
        <f t="shared" si="3"/>
        <v>1</v>
      </c>
      <c r="O46" s="54" t="b">
        <f t="shared" si="4"/>
        <v>0</v>
      </c>
      <c r="P46" s="54" t="b">
        <f t="shared" si="5"/>
        <v>0</v>
      </c>
      <c r="Q46" s="50"/>
      <c r="R46" s="50"/>
    </row>
    <row r="47" spans="3:18" ht="12.75">
      <c r="C47" s="71"/>
      <c r="D47" s="44">
        <v>13</v>
      </c>
      <c r="E47" s="45">
        <v>6500000</v>
      </c>
      <c r="F47" s="46">
        <f t="shared" si="0"/>
      </c>
      <c r="G47" s="43"/>
      <c r="H47" s="43"/>
      <c r="I47" s="43"/>
      <c r="J47" s="16" t="s">
        <v>8</v>
      </c>
      <c r="K47" s="16"/>
      <c r="L47" s="54" t="b">
        <f t="shared" si="1"/>
        <v>1</v>
      </c>
      <c r="M47" s="54" t="b">
        <f t="shared" si="2"/>
        <v>1</v>
      </c>
      <c r="N47" s="54" t="b">
        <f t="shared" si="3"/>
        <v>1</v>
      </c>
      <c r="O47" s="54" t="b">
        <f t="shared" si="4"/>
        <v>0</v>
      </c>
      <c r="P47" s="54" t="b">
        <f t="shared" si="5"/>
        <v>0</v>
      </c>
      <c r="Q47" s="50"/>
      <c r="R47" s="50"/>
    </row>
    <row r="48" spans="3:18" ht="12.75">
      <c r="C48" s="71"/>
      <c r="D48" s="44">
        <v>14</v>
      </c>
      <c r="E48" s="45">
        <v>7000000</v>
      </c>
      <c r="F48" s="46">
        <f t="shared" si="0"/>
      </c>
      <c r="G48" s="43"/>
      <c r="H48" s="43"/>
      <c r="I48" s="43"/>
      <c r="J48" s="16" t="s">
        <v>8</v>
      </c>
      <c r="K48" s="16"/>
      <c r="L48" s="54" t="b">
        <f t="shared" si="1"/>
        <v>1</v>
      </c>
      <c r="M48" s="54" t="b">
        <f t="shared" si="2"/>
        <v>1</v>
      </c>
      <c r="N48" s="54" t="b">
        <f t="shared" si="3"/>
        <v>1</v>
      </c>
      <c r="O48" s="54" t="b">
        <f t="shared" si="4"/>
        <v>0</v>
      </c>
      <c r="P48" s="54" t="b">
        <f t="shared" si="5"/>
        <v>0</v>
      </c>
      <c r="Q48" s="50"/>
      <c r="R48" s="50"/>
    </row>
    <row r="49" spans="3:18" ht="12.75">
      <c r="C49" s="71"/>
      <c r="D49" s="44">
        <v>15</v>
      </c>
      <c r="E49" s="45">
        <v>7500000</v>
      </c>
      <c r="F49" s="46">
        <f t="shared" si="0"/>
      </c>
      <c r="G49" s="43"/>
      <c r="H49" s="43"/>
      <c r="I49" s="43"/>
      <c r="J49" s="16" t="s">
        <v>8</v>
      </c>
      <c r="K49" s="16"/>
      <c r="L49" s="54" t="b">
        <f t="shared" si="1"/>
        <v>1</v>
      </c>
      <c r="M49" s="54" t="b">
        <f t="shared" si="2"/>
        <v>1</v>
      </c>
      <c r="N49" s="54" t="b">
        <f t="shared" si="3"/>
        <v>1</v>
      </c>
      <c r="O49" s="54" t="b">
        <f t="shared" si="4"/>
        <v>0</v>
      </c>
      <c r="P49" s="54" t="b">
        <f t="shared" si="5"/>
        <v>0</v>
      </c>
      <c r="Q49" s="50"/>
      <c r="R49" s="50"/>
    </row>
    <row r="50" spans="3:18" ht="12.75">
      <c r="C50" s="71"/>
      <c r="D50" s="44">
        <v>16</v>
      </c>
      <c r="E50" s="45">
        <v>8000000</v>
      </c>
      <c r="F50" s="46">
        <f t="shared" si="0"/>
      </c>
      <c r="G50" s="43"/>
      <c r="H50" s="43"/>
      <c r="I50" s="43"/>
      <c r="J50" s="16" t="s">
        <v>8</v>
      </c>
      <c r="K50" s="16"/>
      <c r="L50" s="54" t="b">
        <f t="shared" si="1"/>
        <v>1</v>
      </c>
      <c r="M50" s="54" t="b">
        <f t="shared" si="2"/>
        <v>1</v>
      </c>
      <c r="N50" s="54" t="b">
        <f t="shared" si="3"/>
        <v>1</v>
      </c>
      <c r="O50" s="54" t="b">
        <f t="shared" si="4"/>
        <v>0</v>
      </c>
      <c r="P50" s="54" t="b">
        <f t="shared" si="5"/>
        <v>0</v>
      </c>
      <c r="Q50" s="50"/>
      <c r="R50" s="50"/>
    </row>
    <row r="51" spans="3:18" ht="12.75">
      <c r="C51" s="71"/>
      <c r="D51" s="44">
        <v>17</v>
      </c>
      <c r="E51" s="45">
        <v>8500000</v>
      </c>
      <c r="F51" s="46">
        <f t="shared" si="0"/>
      </c>
      <c r="G51" s="43"/>
      <c r="H51" s="43"/>
      <c r="I51" s="43"/>
      <c r="J51" s="16" t="s">
        <v>8</v>
      </c>
      <c r="K51" s="16"/>
      <c r="L51" s="54" t="b">
        <f t="shared" si="1"/>
        <v>1</v>
      </c>
      <c r="M51" s="54" t="b">
        <f t="shared" si="2"/>
        <v>1</v>
      </c>
      <c r="N51" s="54" t="b">
        <f t="shared" si="3"/>
        <v>1</v>
      </c>
      <c r="O51" s="54" t="b">
        <f t="shared" si="4"/>
        <v>0</v>
      </c>
      <c r="P51" s="54" t="b">
        <f t="shared" si="5"/>
        <v>0</v>
      </c>
      <c r="Q51" s="50"/>
      <c r="R51" s="50"/>
    </row>
    <row r="52" spans="7:18" ht="12.75" customHeight="1">
      <c r="G52" s="50"/>
      <c r="H52" s="50"/>
      <c r="I52" s="50"/>
      <c r="J52" s="13"/>
      <c r="K52" s="13"/>
      <c r="L52" s="47"/>
      <c r="M52" s="50"/>
      <c r="N52" s="50"/>
      <c r="O52" s="50"/>
      <c r="P52" s="50"/>
      <c r="Q52" s="50"/>
      <c r="R52" s="50"/>
    </row>
    <row r="53" spans="1:18" ht="12.75" customHeight="1">
      <c r="A53" s="14" t="s">
        <v>17</v>
      </c>
      <c r="D53" s="7" t="str">
        <f>IF(H53,"COMPLETE","INCOMPLETE")</f>
        <v>INCOMPLETE</v>
      </c>
      <c r="E53" s="7"/>
      <c r="F53" s="7"/>
      <c r="G53" s="53"/>
      <c r="H53" s="55" t="b">
        <f>AND(I17:I20,P35:P51)</f>
        <v>0</v>
      </c>
      <c r="I53" s="56"/>
      <c r="J53" s="13"/>
      <c r="K53" s="13"/>
      <c r="L53" s="47"/>
      <c r="M53" s="50"/>
      <c r="N53" s="50"/>
      <c r="O53" s="50"/>
      <c r="P53" s="50"/>
      <c r="Q53" s="50"/>
      <c r="R53" s="50"/>
    </row>
    <row r="54" spans="7:18" ht="12.75">
      <c r="G54" s="50"/>
      <c r="H54" s="56"/>
      <c r="I54" s="56"/>
      <c r="J54" s="13"/>
      <c r="K54" s="13"/>
      <c r="L54" s="47"/>
      <c r="M54" s="50"/>
      <c r="N54" s="50"/>
      <c r="O54" s="50"/>
      <c r="P54" s="50"/>
      <c r="Q54" s="50"/>
      <c r="R54" s="50"/>
    </row>
    <row r="55" spans="1:18" ht="12.75">
      <c r="A55" s="34"/>
      <c r="G55" s="53"/>
      <c r="H55" s="56"/>
      <c r="I55" s="56"/>
      <c r="J55" s="13"/>
      <c r="K55" s="13"/>
      <c r="L55" s="47"/>
      <c r="M55" s="47"/>
      <c r="N55" s="47"/>
      <c r="O55" s="47"/>
      <c r="P55" s="47"/>
      <c r="Q55" s="47"/>
      <c r="R55" s="47"/>
    </row>
    <row r="56" spans="1:18" ht="12.75">
      <c r="A56" s="35"/>
      <c r="D56" s="7"/>
      <c r="E56" s="7"/>
      <c r="F56" s="7"/>
      <c r="G56" s="21"/>
      <c r="H56" s="56"/>
      <c r="I56" s="56"/>
      <c r="J56" s="35"/>
      <c r="K56" s="35"/>
      <c r="L56" s="47"/>
      <c r="M56" s="47"/>
      <c r="N56" s="47"/>
      <c r="O56" s="47"/>
      <c r="P56" s="47"/>
      <c r="Q56" s="47"/>
      <c r="R56" s="47"/>
    </row>
    <row r="57" spans="1:18" ht="12.75">
      <c r="A57" s="35"/>
      <c r="L57" s="47"/>
      <c r="M57" s="47"/>
      <c r="N57" s="47"/>
      <c r="O57" s="47"/>
      <c r="P57" s="47"/>
      <c r="Q57" s="47"/>
      <c r="R57" s="47"/>
    </row>
    <row r="58" spans="1:6" ht="12.75">
      <c r="A58" s="15"/>
      <c r="C58" s="7"/>
      <c r="D58" s="7"/>
      <c r="E58" s="7"/>
      <c r="F58" s="7"/>
    </row>
  </sheetData>
  <sheetProtection password="D86F" sheet="1" selectLockedCells="1"/>
  <protectedRanges>
    <protectedRange sqref="C17:F20" name="Bidder Information_1"/>
    <protectedRange sqref="F52:F54 G35:I38" name="Bid Information"/>
  </protectedRanges>
  <mergeCells count="7">
    <mergeCell ref="G33:I33"/>
    <mergeCell ref="C35:C51"/>
    <mergeCell ref="C29:F29"/>
    <mergeCell ref="C17:F17"/>
    <mergeCell ref="C18:F18"/>
    <mergeCell ref="C19:F19"/>
    <mergeCell ref="C20:F20"/>
  </mergeCells>
  <conditionalFormatting sqref="D56:F56 D53:F53">
    <cfRule type="cellIs" priority="1" dxfId="1" operator="equal" stopIfTrue="1">
      <formula>"COMPLETE"</formula>
    </cfRule>
    <cfRule type="cellIs" priority="2" dxfId="0" operator="equal" stopIfTrue="1">
      <formula>"INCOMPLETE"</formula>
    </cfRule>
  </conditionalFormatting>
  <dataValidations count="8">
    <dataValidation type="custom" operator="greaterThanOrEqual" showInputMessage="1" showErrorMessage="1" errorTitle="Price" error="Please enter a price with at most two decimal places.  If you choose not to bid on a particular tranche, then you must enter an &quot;X&quot; for that and all subsequent tranches." sqref="F54">
      <formula1>IF(ISTEXT(F54),AND(F54="x",OR(F55="x",ISBLANK(F55))),IF(F53="x",FALSE,AND(F54*100=INT(F54*100),F54&gt;=0)))</formula1>
    </dataValidation>
    <dataValidation type="custom" operator="greaterThanOrEqual" showInputMessage="1" showErrorMessage="1" errorTitle="Price" error="Please enter a price with at most two decimal places.  If you choose not to bid on a particular tranche, then you must enter an &quot;X&quot; for that and all subsequent tranches." sqref="F53">
      <formula1>IF(ISTEXT(F53),AND(F53="x",OR(F54="x",ISBLANK(F54))),IF(#REF!="x",FALSE,AND(F53*100=INT(F53*100),F53&gt;=0)))</formula1>
    </dataValidation>
    <dataValidation type="custom" operator="greaterThanOrEqual" showInputMessage="1" showErrorMessage="1" errorTitle="Price" error="Please enter a price with at most two decimal places.  If you choose not to bid on a particular tranche, then you must enter an &quot;X&quot; for that and all subsequent tranches." sqref="F52">
      <formula1>IF(ISTEXT(F52),AND(F52="x",OR(F55="x",ISBLANK(F55))),IF(#REF!="x",FALSE,AND(F52*100=INT(F52*100),F52&gt;=0)))</formula1>
    </dataValidation>
    <dataValidation type="custom" allowBlank="1" showInputMessage="1" showErrorMessage="1" errorTitle="Price" error="Please enter a price with at most two decimal places.  If you choose not to bid on a particular tranche, then you must enter an &quot;X&quot; for that and all subsequent tranches." sqref="G36:I51">
      <formula1>IF(ISTEXT(G36),AND(G36="x",OR(G37="x",ISBLANK(G37))),IF(G35="x",FALSE,AND(G36*100=INT(G36*100),G36&gt;=0)))</formula1>
    </dataValidation>
    <dataValidation type="whole" allowBlank="1" showInputMessage="1" showErrorMessage="1" errorTitle="Phone Number" error="Please enter a ten-digit numerical phone number (including area code) ignoring spaces, hyphens, parentheses, and other special characters." sqref="C19:C20">
      <formula1>999999999</formula1>
      <formula2>9999999999</formula2>
    </dataValidation>
    <dataValidation type="textLength" operator="greaterThan" showInputMessage="1" showErrorMessage="1" errorTitle="Company Name" error="Please enter a Company Name" sqref="C17">
      <formula1>0</formula1>
    </dataValidation>
    <dataValidation type="textLength" operator="greaterThan" showInputMessage="1" showErrorMessage="1" errorTitle="Contact Name" error="Please Enter a Contact Name" sqref="C18">
      <formula1>0</formula1>
    </dataValidation>
    <dataValidation type="custom" operator="greaterThanOrEqual" showInputMessage="1" showErrorMessage="1" errorTitle="Price" error="Please enter at least one price.  Prices may contain at most two decimal places." sqref="G35:I35">
      <formula1>AND(G35*100=INT(G35*100),G35&gt;=0)</formula1>
    </dataValidation>
  </dataValidations>
  <printOptions horizontalCentered="1"/>
  <pageMargins left="0.25" right="0.25" top="0.75" bottom="0.25" header="0.25" footer="0.25"/>
  <pageSetup blackAndWhite="1" errors="blank"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Orlandi, Kathleen</dc:creator>
  <cp:keywords/>
  <dc:description/>
  <cp:lastModifiedBy>Lee, Charlene</cp:lastModifiedBy>
  <cp:lastPrinted>2010-10-07T18:19:55Z</cp:lastPrinted>
  <dcterms:created xsi:type="dcterms:W3CDTF">2006-07-06T19:54:49Z</dcterms:created>
  <dcterms:modified xsi:type="dcterms:W3CDTF">2012-12-05T16:12:28Z</dcterms:modified>
  <cp:category/>
  <cp:version/>
  <cp:contentType/>
  <cp:contentStatus/>
</cp:coreProperties>
</file>